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rants\ARPA\"/>
    </mc:Choice>
  </mc:AlternateContent>
  <xr:revisionPtr revIDLastSave="0" documentId="13_ncr:1_{44B9AC55-6F5F-4D9E-AF4E-0344DF533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5" l="1"/>
  <c r="B33" i="5"/>
  <c r="C33" i="5" l="1"/>
  <c r="B8" i="5"/>
  <c r="B29" i="5"/>
  <c r="C29" i="5" s="1"/>
  <c r="C32" i="5"/>
  <c r="C31" i="5"/>
  <c r="C28" i="5"/>
  <c r="B28" i="5"/>
  <c r="C27" i="5"/>
  <c r="B27" i="5"/>
  <c r="C42" i="5" l="1"/>
  <c r="C25" i="5"/>
  <c r="C8" i="5"/>
  <c r="C7" i="5"/>
  <c r="C6" i="5"/>
  <c r="C5" i="5"/>
  <c r="B20" i="5"/>
  <c r="C20" i="5" s="1"/>
  <c r="C21" i="5" s="1"/>
  <c r="C44" i="5" l="1"/>
  <c r="B42" i="5"/>
  <c r="B21" i="5"/>
  <c r="B44" i="5" l="1"/>
</calcChain>
</file>

<file path=xl/sharedStrings.xml><?xml version="1.0" encoding="utf-8"?>
<sst xmlns="http://schemas.openxmlformats.org/spreadsheetml/2006/main" count="23" uniqueCount="23">
  <si>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</si>
  <si>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</si>
  <si>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</si>
  <si>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</si>
  <si>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</si>
  <si>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</si>
  <si>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</si>
  <si>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</si>
  <si>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</si>
  <si>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</si>
  <si>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Litmos Learning Management System</t>
  </si>
  <si>
    <t>Conference Day Venue</t>
  </si>
  <si>
    <t>Pathway to Teacher Assistant Level 1 Certification (60 per year)</t>
  </si>
  <si>
    <t>Flexible funds to support emergency needs to remove barriers to employment and education (e.g. bus passes with RTS partnership, laptops through The Shore Foundation, daycare support, housing and food support)</t>
  </si>
  <si>
    <t>Tutoring Support for NYS Teacher Assistant Certificaiton Tests (Partnership with Roberts)</t>
  </si>
  <si>
    <t>To be hired, Life Coach (1FTE)</t>
  </si>
  <si>
    <t>To be hired, Community Educator (1 FTE)</t>
  </si>
  <si>
    <t>Staff wages to participate in the Career Development Academy (100 employees/$17hr/35 hrs-wk/2 wks per year)</t>
  </si>
  <si>
    <t>Dr. Erin DiCesare, Director, Learning &amp; Organizational Development</t>
  </si>
  <si>
    <t>Pathway to Teacher Assistant Level 2 &amp; 3 Certification (4 MCC Courses per year--60 participants per year)</t>
  </si>
  <si>
    <t>Tangible Development: DEI Consultant (MWBE)</t>
  </si>
  <si>
    <t>McAllister Sign, Inc. (WBE)</t>
  </si>
  <si>
    <t>Layer 3 Technologies (Laptops for participants in MCC school program and 2 program employees)-MBE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</si>
</sst>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3" borderId="2" xfId="0" applyFont="1" applyFill="1" applyBorder="1" applyAlignment="1" applyProtection="1">
      <alignment vertical="center" wrapText="1"/>
      <protection locked="0"/>
    </xf>
    <xf numFmtId="6" fontId="8" fillId="3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6" xfId="0" applyFont="1" applyBorder="1" applyAlignment="1">
      <alignment vertical="center"/>
    </xf>
    <xf numFmtId="164" fontId="6" fillId="0" borderId="17" xfId="0" applyNumberFormat="1" applyFont="1" applyBorder="1" applyAlignment="1">
      <alignment horizontal="right" vertical="center"/>
    </xf>
    <xf numFmtId="164" fontId="6" fillId="0" borderId="18" xfId="0" applyNumberFormat="1" applyFont="1" applyFill="1" applyBorder="1" applyAlignment="1">
      <alignment horizontal="right" vertical="center"/>
    </xf>
    <xf numFmtId="0" fontId="0" fillId="5" borderId="13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3" xfId="0" applyFill="1" applyBorder="1" applyProtection="1">
      <protection locked="0"/>
    </xf>
    <xf numFmtId="164" fontId="8" fillId="0" borderId="21" xfId="0" applyNumberFormat="1" applyFont="1" applyFill="1" applyBorder="1" applyAlignment="1">
      <alignment horizontal="right" vertical="center"/>
    </xf>
    <xf numFmtId="0" fontId="12" fillId="5" borderId="0" xfId="0" applyFont="1" applyFill="1" applyProtection="1"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3" fillId="3" borderId="2" xfId="0" applyFont="1" applyFill="1" applyBorder="1" applyAlignment="1" applyProtection="1">
      <alignment vertical="center"/>
      <protection locked="0"/>
    </xf>
    <xf numFmtId="164" fontId="1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topLeftCell="A16" zoomScale="130" zoomScaleNormal="130" workbookViewId="0">
      <selection activeCell="A37" sqref="A37"/>
    </sheetView>
  </sheetViews>
  <sheetFormatPr defaultColWidth="14.42578125" defaultRowHeight="12.75"/>
  <cols>
    <col min="1" max="1" width="58.28515625" style="5" customWidth="1"/>
    <col min="2" max="2" width="17.5703125" style="5" customWidth="1"/>
    <col min="3" max="3" width="19.42578125" style="5" customWidth="1"/>
    <col min="4" max="4" width="29.28515625" style="5" customWidth="1"/>
    <col min="5" max="16384" width="14.42578125" style="5"/>
  </cols>
  <sheetData>
    <row r="1" spans="1:26" ht="38.25" customHeight="1">
      <c r="A1" s="53" t="s">
        <v>6</v>
      </c>
      <c r="B1" s="54"/>
      <c r="C1" s="55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56" t="s">
        <v>4</v>
      </c>
      <c r="B2" s="57"/>
      <c r="C2" s="58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0"/>
      <c r="B3" s="51"/>
      <c r="C3" s="52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25">
      <c r="A4" s="21" t="s">
        <v>7</v>
      </c>
      <c r="B4" s="36" t="s">
        <v>8</v>
      </c>
      <c r="C4" s="37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15</v>
      </c>
      <c r="B5" s="39">
        <v>55000</v>
      </c>
      <c r="C5" s="30">
        <f>B5*4</f>
        <v>220000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16</v>
      </c>
      <c r="B6" s="39">
        <v>52000</v>
      </c>
      <c r="C6" s="30">
        <f>B6*4</f>
        <v>208000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18</v>
      </c>
      <c r="B7" s="39">
        <v>20000</v>
      </c>
      <c r="C7" s="30">
        <f>B7*4</f>
        <v>80000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>
      <c r="A8" s="38" t="s">
        <v>17</v>
      </c>
      <c r="B8" s="39">
        <f>100*17*35*2</f>
        <v>119000</v>
      </c>
      <c r="C8" s="30">
        <f>B8*4</f>
        <v>476000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/>
      <c r="B9" s="31"/>
      <c r="C9" s="32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31"/>
      <c r="C10" s="32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1"/>
      <c r="C11" s="32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1"/>
      <c r="C12" s="32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1"/>
      <c r="C13" s="32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1"/>
      <c r="C14" s="32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1"/>
      <c r="C15" s="32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1"/>
      <c r="C16" s="32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1"/>
      <c r="C17" s="32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1"/>
      <c r="C18" s="32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1"/>
      <c r="C19" s="32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5" t="s">
        <v>5</v>
      </c>
      <c r="B20" s="31">
        <f>SUM(B5:B19)*0.21</f>
        <v>51660</v>
      </c>
      <c r="C20" s="32">
        <f>B20*4</f>
        <v>206640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5" t="s">
        <v>0</v>
      </c>
      <c r="B21" s="11">
        <f>SUM(B5:B20)</f>
        <v>297660</v>
      </c>
      <c r="C21" s="22">
        <f>SUM(C5:C20)</f>
        <v>1190640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10</v>
      </c>
      <c r="B25" s="33">
        <v>8250</v>
      </c>
      <c r="C25" s="33">
        <f>B25*4</f>
        <v>33000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1">
      <c r="A26" s="38" t="s">
        <v>13</v>
      </c>
      <c r="B26" s="34">
        <v>20000</v>
      </c>
      <c r="C26" s="33">
        <f>B26*4</f>
        <v>80000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49" t="s">
        <v>12</v>
      </c>
      <c r="B27" s="33">
        <f>385*60</f>
        <v>23100</v>
      </c>
      <c r="C27" s="33">
        <f>B27*4</f>
        <v>92400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>
      <c r="A28" s="38" t="s">
        <v>19</v>
      </c>
      <c r="B28" s="33">
        <f>11145*4</f>
        <v>44580</v>
      </c>
      <c r="C28" s="33">
        <f>B28*4</f>
        <v>178320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>
      <c r="A29" s="38" t="s">
        <v>14</v>
      </c>
      <c r="B29" s="33">
        <f>100*25</f>
        <v>2500</v>
      </c>
      <c r="C29" s="33">
        <f>B29*4</f>
        <v>10000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59" t="s">
        <v>20</v>
      </c>
      <c r="B30" s="60">
        <v>47400</v>
      </c>
      <c r="C30" s="60">
        <v>116050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59" t="s">
        <v>11</v>
      </c>
      <c r="B31" s="60">
        <v>15000</v>
      </c>
      <c r="C31" s="60">
        <f>B31*4</f>
        <v>60000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59" t="s">
        <v>21</v>
      </c>
      <c r="B32" s="60">
        <v>25000</v>
      </c>
      <c r="C32" s="60">
        <f>B32*4</f>
        <v>100000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>
      <c r="A33" s="61" t="s">
        <v>22</v>
      </c>
      <c r="B33" s="60">
        <f>899*45</f>
        <v>40455</v>
      </c>
      <c r="C33" s="60">
        <f>B33*4</f>
        <v>161820</v>
      </c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38"/>
      <c r="B34" s="33"/>
      <c r="C34" s="33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3"/>
      <c r="C35" s="33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29"/>
      <c r="B36" s="33"/>
      <c r="C36" s="33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3"/>
      <c r="C37" s="33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3"/>
      <c r="C38" s="33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3"/>
      <c r="C39" s="33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44"/>
      <c r="B40" s="46"/>
      <c r="C40" s="45"/>
      <c r="D40" s="4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43"/>
      <c r="B41" s="47"/>
      <c r="C41" s="43"/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40" t="s">
        <v>2</v>
      </c>
      <c r="B42" s="41">
        <f>SUM(B25:B39)</f>
        <v>226285</v>
      </c>
      <c r="C42" s="42">
        <f>SUM(C25:C39)</f>
        <v>831590</v>
      </c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>
      <c r="A43" s="3"/>
      <c r="B43" s="12"/>
      <c r="C43" s="23"/>
      <c r="D43" s="1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35" t="s">
        <v>3</v>
      </c>
      <c r="B44" s="13">
        <f>SUM(B21+B42)</f>
        <v>523945</v>
      </c>
      <c r="C44" s="24">
        <f>C21+C42</f>
        <v>2022230</v>
      </c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>
      <c r="A45" s="2"/>
      <c r="B45" s="4"/>
      <c r="C45" s="4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8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9"/>
      <c r="B47" s="10"/>
      <c r="C47" s="10"/>
      <c r="D47" s="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9"/>
      <c r="B48" s="9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>
      <c r="A50" s="7"/>
      <c r="B50" s="6"/>
      <c r="C50" s="9"/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>
      <c r="A52" s="7"/>
      <c r="B52" s="6"/>
      <c r="C52" s="6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>
      <c r="A53" s="6"/>
      <c r="B53" s="6"/>
      <c r="C53" s="6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8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9"/>
      <c r="B55" s="10"/>
      <c r="C55" s="10"/>
      <c r="D55" s="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9"/>
      <c r="B56" s="9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>
      <c r="A58" s="7"/>
      <c r="B58" s="6"/>
      <c r="C58" s="9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>
      <c r="A59" s="6"/>
      <c r="B59" s="6"/>
      <c r="C59" s="6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>
      <c r="A60" s="7"/>
      <c r="B60" s="6"/>
      <c r="C60" s="6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>
      <c r="A62" s="2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>
      <c r="A63" s="2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DiCesare, Erin</cp:lastModifiedBy>
  <cp:lastPrinted>2022-07-19T13:24:53Z</cp:lastPrinted>
  <dcterms:created xsi:type="dcterms:W3CDTF">2021-06-22T14:27:05Z</dcterms:created>
  <dcterms:modified xsi:type="dcterms:W3CDTF">2022-07-28T19:46:15Z</dcterms:modified>
</cp:coreProperties>
</file>